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ered pricing of directory assistance" sheetId="1" r:id="rId1"/>
  </sheets>
  <definedNames/>
  <calcPr fullCalcOnLoad="1"/>
</workbook>
</file>

<file path=xl/sharedStrings.xml><?xml version="1.0" encoding="utf-8"?>
<sst xmlns="http://schemas.openxmlformats.org/spreadsheetml/2006/main" count="113" uniqueCount="92">
  <si>
    <t>Effects of metered pricing on U.S. directory assistance use</t>
  </si>
  <si>
    <t>For related discussion, see:</t>
  </si>
  <si>
    <t xml:space="preserve">http://purplemotes.net/2009/12/20/effects-of-metered-service-pricing/ </t>
  </si>
  <si>
    <t>This spreadsheet is available as an Excel file at</t>
  </si>
  <si>
    <t>http://galbithink.org/telcos/da-metered-pricing.xls</t>
  </si>
  <si>
    <t>directory assistance (DA) use c. 1973 (prior to per-call DA charging)</t>
  </si>
  <si>
    <t>customer use of Bell System directory assistance</t>
  </si>
  <si>
    <t>share of customers</t>
  </si>
  <si>
    <t>share of DA calls</t>
  </si>
  <si>
    <t>source</t>
  </si>
  <si>
    <t>customers making no DA calls</t>
  </si>
  <si>
    <t>McDonald (1976) p. 9 (national)</t>
  </si>
  <si>
    <t>Daly and Mayor (1980) p. 157, ft. 13 (Ohio and Indiana)</t>
  </si>
  <si>
    <t>residential customers</t>
  </si>
  <si>
    <t>subscribers</t>
  </si>
  <si>
    <t>Oettinger, Berman, and Read (1977) p. 163 (New York state), citing Brief of New York Telephone Co., (NY PSC Case 26272, 1973) pp. 8-9.</t>
  </si>
  <si>
    <t>calls above 3 calls from customer in month</t>
  </si>
  <si>
    <t>McDonald (1976) p. 17 (national).</t>
  </si>
  <si>
    <t>calls above 5 calls from customer in month</t>
  </si>
  <si>
    <t>Daly and Mayor (1980) p. 157, ft. 13 (Texas in 1976, before charging)</t>
  </si>
  <si>
    <t>calls above 10 calls from customer in month</t>
  </si>
  <si>
    <t>Daly and Mayor (1980) p. 157, ft. 13 (Texas in 1976, before charging; "ten or more" assumed to be "over ten" since 10-call allowance plausible possibility)</t>
  </si>
  <si>
    <t>DA calls per month</t>
  </si>
  <si>
    <t>average customer (telephone)</t>
  </si>
  <si>
    <t>McDonald (1976) p. 6.</t>
  </si>
  <si>
    <t>directory assistance use c. 1975 (with per-call charging, allowances of 3-5 free DA calls)</t>
  </si>
  <si>
    <t>customer use of Bell System directory assistance (DA)</t>
  </si>
  <si>
    <t>Daly and Mayor (1980) p. 157, ft. 13 (Ohio and Indiana, allowance of 3 free DA calls)</t>
  </si>
  <si>
    <t>customers making &gt;3-5 DA calls</t>
  </si>
  <si>
    <t>McDonald (1976) p. 18 (national, allowances typically 3-5 DA calls)</t>
  </si>
  <si>
    <t xml:space="preserve">directory assistance use c. 1989 in Virginia (with per-call charging, allowance of 10 free DA calls) </t>
  </si>
  <si>
    <t>Verizon (2008) p. 3.</t>
  </si>
  <si>
    <t>directory assistance use c. 2008 (with per-call charging, allowance of 3 free DA calls)</t>
  </si>
  <si>
    <t>Virginia residential customer monthly use of Verizon directory assistance (DA)</t>
  </si>
  <si>
    <t xml:space="preserve">customers making no DA calls </t>
  </si>
  <si>
    <t>customers making 1 DA call</t>
  </si>
  <si>
    <t>customers making 2 or more DA calls</t>
  </si>
  <si>
    <t>customers making 2 or 3 DA calls</t>
  </si>
  <si>
    <t>customers making &gt;3 DA calls</t>
  </si>
  <si>
    <t>average residential customer</t>
  </si>
  <si>
    <t>all residential customers</t>
  </si>
  <si>
    <t>billable DA calls</t>
  </si>
  <si>
    <t>non-billable DA calls</t>
  </si>
  <si>
    <t>per wireline switched access line, nationally</t>
  </si>
  <si>
    <t>total calls from Doan (2009), citing AT&amp;T</t>
  </si>
  <si>
    <t>Data sources:</t>
  </si>
  <si>
    <t>Verizon Comments, re: Case No. PUC-2008-00046, Virginia State Corporation Commission, Sept. 22, 2008, p. 3</t>
  </si>
  <si>
    <t>Billable DA calls: Id., p. 3, "Approximately 1% of residential customers account for 54% of all billable local directory assistance calls completing 11 or more DA calls monthly."</t>
  </si>
  <si>
    <t>For residential customer estimate, see below.</t>
  </si>
  <si>
    <t>Additional data:</t>
  </si>
  <si>
    <t>Bell System DA calls, c. 1973</t>
  </si>
  <si>
    <t>customer use nationally of Bell System directory assistance (DA)</t>
  </si>
  <si>
    <t>total DA calls per year</t>
  </si>
  <si>
    <t>data sources</t>
  </si>
  <si>
    <t>average customer for numbers not in customer's telephone book</t>
  </si>
  <si>
    <t>McDonald (1976) 13: "On average, customers make about 2.4 calls per month to directory assistance for numbers for which they have no alternative telephone company-provided source."; id. p. 8</t>
  </si>
  <si>
    <t>all customers, all DA call types</t>
  </si>
  <si>
    <t>calculated</t>
  </si>
  <si>
    <t>all customers, all DA call types, alt. 1</t>
  </si>
  <si>
    <t>all customers, all DA call types, alt. 2</t>
  </si>
  <si>
    <t>Daly and Mayor (1980) p. 163</t>
  </si>
  <si>
    <t>all customers, all DA call types, alt. 3</t>
  </si>
  <si>
    <t>McDonald (1976) p. 6 (average cost 50 cents per customer per month);  Oettinger, Berman, and Read (1977) p. 163 (New York state), citing Brief of New York Telephone Co., (NY PSC Case 26272, 1973) pp. 8-9 (cost per call 16.5 cents)</t>
  </si>
  <si>
    <t>Alt. 1 appears to be the best estimate.  For additional national DA call estimates c. 1973, see</t>
  </si>
  <si>
    <t>http://galbithink.org/telcos/directory-assistance-business.xls</t>
  </si>
  <si>
    <t>Bell System telephones at year end 1974</t>
  </si>
  <si>
    <t>telephones (millions)</t>
  </si>
  <si>
    <t>business</t>
  </si>
  <si>
    <t>coin</t>
  </si>
  <si>
    <t>residence</t>
  </si>
  <si>
    <t>total</t>
  </si>
  <si>
    <t>Source: FCC Statistics of Communications Common Carriers, 1974, Table 16, p. 32</t>
  </si>
  <si>
    <t>Verizon residential lines in Virginia, average in 2008</t>
  </si>
  <si>
    <t>CVVA primary residential and SLB lines</t>
  </si>
  <si>
    <t>Bell Atlantic Virginia</t>
  </si>
  <si>
    <t>GTVA primary residential and SLB lines</t>
  </si>
  <si>
    <t>GTE Virginia</t>
  </si>
  <si>
    <t>SLB/ (PR+SLB)</t>
  </si>
  <si>
    <t>primary residential lines</t>
  </si>
  <si>
    <t>Data source: public FCC TRP rate detail.  See:</t>
  </si>
  <si>
    <t>http://galbithink.org/telcos/FCC-price-caps-rate-detail.htm</t>
  </si>
  <si>
    <t>figures in millions</t>
  </si>
  <si>
    <t>U.S. wireline telephone service \ year</t>
  </si>
  <si>
    <t>wireline switched access lines</t>
  </si>
  <si>
    <t>estimates and FCC Trends in Telephony, 2008, Table 7.1</t>
  </si>
  <si>
    <t>residential wireline telephone service</t>
  </si>
  <si>
    <t>estimates and FCC Trends in Telephony, 2008, Table 7.4</t>
  </si>
  <si>
    <t>ave 2008</t>
  </si>
  <si>
    <t>trend calculations</t>
  </si>
  <si>
    <t>business customers/residential customers</t>
  </si>
  <si>
    <t>estimate, informed by FCC SOCC 2006, Table 2.6</t>
  </si>
  <si>
    <t>total customers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</si>
</sst>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"/>
    <numFmt numFmtId="167" formatCode="#,##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5" fontId="0" fillId="0" borderId="0" xfId="19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 vertical="center" wrapText="1"/>
    </xf>
    <xf numFmtId="165" fontId="0" fillId="0" borderId="0" xfId="19" applyFont="1" applyFill="1" applyBorder="1" applyAlignment="1" applyProtection="1">
      <alignment vertical="center" wrapText="1"/>
      <protection/>
    </xf>
    <xf numFmtId="167" fontId="0" fillId="0" borderId="0" xfId="0" applyNumberFormat="1" applyAlignment="1">
      <alignment horizontal="center" vertical="center" wrapText="1"/>
    </xf>
    <xf numFmtId="165" fontId="0" fillId="0" borderId="0" xfId="19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 vertical="center" wrapText="1"/>
    </xf>
    <xf numFmtId="166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 topLeftCell="A1">
      <selection activeCell="A5" sqref="A5"/>
    </sheetView>
  </sheetViews>
  <sheetFormatPr defaultColWidth="9.140625" defaultRowHeight="12.75"/>
  <cols>
    <col min="1" max="1" width="39.28125" style="1" customWidth="1"/>
    <col min="2" max="2" width="11.28125" style="1" customWidth="1"/>
    <col min="3" max="3" width="11.8515625" style="1" customWidth="1"/>
    <col min="4" max="4" width="11.421875" style="1" customWidth="1"/>
    <col min="5" max="5" width="117.421875" style="1" customWidth="1"/>
    <col min="6" max="16384" width="9.00390625" style="1" customWidth="1"/>
  </cols>
  <sheetData>
    <row r="1" spans="1:3" ht="12.75" customHeight="1">
      <c r="A1" s="2" t="s">
        <v>0</v>
      </c>
      <c r="B1" s="2"/>
      <c r="C1" s="2"/>
    </row>
    <row r="2" ht="12.75">
      <c r="A2" s="1" t="s">
        <v>1</v>
      </c>
    </row>
    <row r="3" spans="1:5" ht="12.75" customHeight="1">
      <c r="A3" s="2" t="s">
        <v>2</v>
      </c>
      <c r="B3" s="2"/>
      <c r="C3" s="2"/>
      <c r="D3" s="2"/>
      <c r="E3" s="2"/>
    </row>
    <row r="4" spans="1:3" ht="12.75" customHeight="1">
      <c r="A4" s="2" t="s">
        <v>3</v>
      </c>
      <c r="B4" s="2"/>
      <c r="C4" s="2"/>
    </row>
    <row r="5" spans="1:3" ht="12.75" customHeight="1">
      <c r="A5" s="2" t="s">
        <v>4</v>
      </c>
      <c r="B5" s="2"/>
      <c r="C5" s="2"/>
    </row>
    <row r="6" ht="12.75">
      <c r="A6" s="3"/>
    </row>
    <row r="8" spans="1:3" ht="12.75" customHeight="1">
      <c r="A8" s="2" t="s">
        <v>5</v>
      </c>
      <c r="B8" s="2"/>
      <c r="C8" s="2"/>
    </row>
    <row r="9" spans="1:5" ht="24.75">
      <c r="A9" s="1" t="s">
        <v>6</v>
      </c>
      <c r="B9" s="4" t="s">
        <v>7</v>
      </c>
      <c r="C9" s="4" t="s">
        <v>8</v>
      </c>
      <c r="D9" s="5"/>
      <c r="E9" s="1" t="s">
        <v>9</v>
      </c>
    </row>
    <row r="10" spans="1:5" ht="12.75">
      <c r="A10" s="1" t="s">
        <v>10</v>
      </c>
      <c r="B10" s="6">
        <v>0.3</v>
      </c>
      <c r="C10" s="5"/>
      <c r="D10" s="5"/>
      <c r="E10" s="1" t="s">
        <v>11</v>
      </c>
    </row>
    <row r="11" spans="1:5" ht="12.75">
      <c r="A11" s="1" t="s">
        <v>10</v>
      </c>
      <c r="B11" s="6">
        <v>0.49</v>
      </c>
      <c r="C11" s="5"/>
      <c r="D11" s="5"/>
      <c r="E11" s="1" t="s">
        <v>12</v>
      </c>
    </row>
    <row r="12" spans="1:5" ht="12.75">
      <c r="A12" s="1" t="s">
        <v>13</v>
      </c>
      <c r="B12" s="6">
        <v>0.2</v>
      </c>
      <c r="C12" s="6">
        <v>0.79</v>
      </c>
      <c r="D12" s="5"/>
      <c r="E12" s="1" t="s">
        <v>11</v>
      </c>
    </row>
    <row r="13" spans="1:5" ht="12.75">
      <c r="A13" s="1" t="s">
        <v>13</v>
      </c>
      <c r="B13" s="6">
        <v>0.1</v>
      </c>
      <c r="C13" s="6">
        <v>0.61</v>
      </c>
      <c r="D13" s="5"/>
      <c r="E13" s="1" t="s">
        <v>11</v>
      </c>
    </row>
    <row r="14" spans="1:5" ht="12.75">
      <c r="A14" s="1" t="s">
        <v>14</v>
      </c>
      <c r="B14" s="6">
        <v>0.1</v>
      </c>
      <c r="C14" s="6">
        <v>0.6</v>
      </c>
      <c r="D14" s="5"/>
      <c r="E14" s="1" t="s">
        <v>15</v>
      </c>
    </row>
    <row r="15" spans="1:5" ht="12.75">
      <c r="A15" s="1" t="s">
        <v>16</v>
      </c>
      <c r="B15" s="5"/>
      <c r="C15" s="6">
        <v>0.89</v>
      </c>
      <c r="D15" s="5"/>
      <c r="E15" s="1" t="s">
        <v>17</v>
      </c>
    </row>
    <row r="16" spans="1:5" ht="12.75">
      <c r="A16" s="1" t="s">
        <v>18</v>
      </c>
      <c r="B16" s="5"/>
      <c r="C16" s="6">
        <v>0.82</v>
      </c>
      <c r="D16" s="5"/>
      <c r="E16" s="1" t="s">
        <v>17</v>
      </c>
    </row>
    <row r="17" spans="1:5" ht="12.75">
      <c r="A17" s="1" t="s">
        <v>16</v>
      </c>
      <c r="B17" s="5"/>
      <c r="C17" s="6">
        <v>0.941</v>
      </c>
      <c r="D17" s="5"/>
      <c r="E17" s="1" t="s">
        <v>19</v>
      </c>
    </row>
    <row r="18" spans="1:5" ht="24.75">
      <c r="A18" s="1" t="s">
        <v>20</v>
      </c>
      <c r="B18" s="5"/>
      <c r="C18" s="6">
        <v>0.851</v>
      </c>
      <c r="D18" s="5"/>
      <c r="E18" s="1" t="s">
        <v>21</v>
      </c>
    </row>
    <row r="19" spans="2:4" ht="24.75">
      <c r="B19" s="5"/>
      <c r="C19" s="6"/>
      <c r="D19" s="5" t="s">
        <v>22</v>
      </c>
    </row>
    <row r="20" spans="1:5" ht="12.75">
      <c r="A20" s="1" t="s">
        <v>23</v>
      </c>
      <c r="B20" s="5"/>
      <c r="C20" s="5"/>
      <c r="D20" s="7">
        <f>16*365/B72/12</f>
        <v>4.133401279655739</v>
      </c>
      <c r="E20" s="1" t="s">
        <v>24</v>
      </c>
    </row>
    <row r="21" ht="12.75">
      <c r="C21" s="8"/>
    </row>
    <row r="22" ht="12.75">
      <c r="C22" s="8"/>
    </row>
    <row r="23" spans="1:4" ht="12.75" customHeight="1">
      <c r="A23" s="2" t="s">
        <v>25</v>
      </c>
      <c r="B23" s="2"/>
      <c r="C23" s="2"/>
      <c r="D23" s="2"/>
    </row>
    <row r="24" spans="1:4" ht="24.75">
      <c r="A24" s="1" t="s">
        <v>26</v>
      </c>
      <c r="B24" s="4" t="s">
        <v>7</v>
      </c>
      <c r="C24" s="4" t="s">
        <v>8</v>
      </c>
      <c r="D24" s="5"/>
    </row>
    <row r="25" spans="1:5" ht="12.75">
      <c r="A25" s="1" t="s">
        <v>10</v>
      </c>
      <c r="B25" s="6">
        <v>0.3</v>
      </c>
      <c r="C25" s="5"/>
      <c r="D25" s="5"/>
      <c r="E25" s="1" t="s">
        <v>27</v>
      </c>
    </row>
    <row r="26" spans="1:5" ht="12.75">
      <c r="A26" s="1" t="s">
        <v>28</v>
      </c>
      <c r="B26" s="6">
        <v>0.05</v>
      </c>
      <c r="C26" s="5"/>
      <c r="D26" s="5"/>
      <c r="E26" s="1" t="s">
        <v>29</v>
      </c>
    </row>
    <row r="27" spans="2:4" ht="12.75">
      <c r="B27" s="5"/>
      <c r="C27" s="5"/>
      <c r="D27" s="5"/>
    </row>
    <row r="28" spans="2:4" ht="12.75">
      <c r="B28" s="6"/>
      <c r="C28" s="5"/>
      <c r="D28" s="6"/>
    </row>
    <row r="29" spans="1:5" ht="12.75" customHeight="1">
      <c r="A29" s="2" t="s">
        <v>30</v>
      </c>
      <c r="B29" s="2"/>
      <c r="C29" s="2"/>
      <c r="D29" s="2"/>
      <c r="E29" s="2"/>
    </row>
    <row r="30" spans="1:5" ht="12.75">
      <c r="A30" s="1" t="s">
        <v>10</v>
      </c>
      <c r="B30" s="6">
        <v>0.44</v>
      </c>
      <c r="C30" s="5"/>
      <c r="D30" s="6"/>
      <c r="E30" s="1" t="s">
        <v>31</v>
      </c>
    </row>
    <row r="31" spans="2:4" ht="12.75">
      <c r="B31" s="6"/>
      <c r="C31" s="5"/>
      <c r="D31" s="6"/>
    </row>
    <row r="32" spans="2:4" ht="12.75">
      <c r="B32" s="6"/>
      <c r="C32" s="5"/>
      <c r="D32" s="6"/>
    </row>
    <row r="33" spans="1:4" ht="12.75" customHeight="1">
      <c r="A33" s="2" t="s">
        <v>32</v>
      </c>
      <c r="B33" s="2"/>
      <c r="C33" s="2"/>
      <c r="D33" s="2"/>
    </row>
    <row r="34" spans="1:4" ht="24.75">
      <c r="A34" s="3" t="s">
        <v>33</v>
      </c>
      <c r="B34" s="4" t="s">
        <v>7</v>
      </c>
      <c r="C34" s="4" t="s">
        <v>8</v>
      </c>
      <c r="D34" s="4" t="s">
        <v>22</v>
      </c>
    </row>
    <row r="35" spans="1:4" ht="12.75">
      <c r="A35" s="1" t="s">
        <v>34</v>
      </c>
      <c r="B35" s="6">
        <v>0.82</v>
      </c>
      <c r="C35" s="5"/>
      <c r="D35" s="5">
        <v>0</v>
      </c>
    </row>
    <row r="36" spans="1:4" ht="12.75">
      <c r="A36" s="1" t="s">
        <v>35</v>
      </c>
      <c r="B36" s="6">
        <v>0.09</v>
      </c>
      <c r="C36" s="6">
        <f>D36/D43</f>
        <v>0.18</v>
      </c>
      <c r="D36" s="9">
        <f>B36*B81</f>
        <v>124567.16399999999</v>
      </c>
    </row>
    <row r="37" spans="1:4" ht="12.75">
      <c r="A37" s="1" t="s">
        <v>36</v>
      </c>
      <c r="B37" s="6">
        <v>0.09</v>
      </c>
      <c r="C37" s="6">
        <f>D37/D43</f>
        <v>0.82</v>
      </c>
      <c r="D37" s="9">
        <f>D43-D36</f>
        <v>567472.6359999999</v>
      </c>
    </row>
    <row r="38" spans="1:4" ht="12.75">
      <c r="A38" s="1" t="s">
        <v>37</v>
      </c>
      <c r="B38" s="10">
        <f>D38/2.5/B81</f>
        <v>0.04992592592592592</v>
      </c>
      <c r="C38" s="6">
        <f>D38/D43</f>
        <v>0.24962962962962965</v>
      </c>
      <c r="D38" s="9">
        <f>D45-D36</f>
        <v>172753.63896296296</v>
      </c>
    </row>
    <row r="39" spans="1:4" ht="12.75">
      <c r="A39" s="1" t="s">
        <v>38</v>
      </c>
      <c r="B39" s="11">
        <f>1-B35-B36-B38</f>
        <v>0.04007407407407413</v>
      </c>
      <c r="C39" s="6">
        <f>D39/D43</f>
        <v>0.5703703703703703</v>
      </c>
      <c r="D39" s="9">
        <f>D43-D36-D38</f>
        <v>394718.997037037</v>
      </c>
    </row>
    <row r="40" spans="1:4" ht="12.75">
      <c r="A40" s="1" t="s">
        <v>16</v>
      </c>
      <c r="B40" s="5"/>
      <c r="C40" s="6">
        <f>D40/D43</f>
        <v>0.3299259259259256</v>
      </c>
      <c r="D40" s="9">
        <f>D39-B39*B81*3</f>
        <v>228321.87179259234</v>
      </c>
    </row>
    <row r="41" spans="2:4" ht="12.75">
      <c r="B41" s="6"/>
      <c r="C41" s="6"/>
      <c r="D41" s="9"/>
    </row>
    <row r="42" spans="1:4" ht="12.75">
      <c r="A42" s="1" t="s">
        <v>39</v>
      </c>
      <c r="B42" s="5"/>
      <c r="C42" s="5"/>
      <c r="D42" s="5">
        <v>0.5</v>
      </c>
    </row>
    <row r="43" spans="1:4" ht="12.75">
      <c r="A43" s="1" t="s">
        <v>40</v>
      </c>
      <c r="B43" s="5"/>
      <c r="C43" s="5"/>
      <c r="D43" s="9">
        <f>B81*D42</f>
        <v>692039.7999999999</v>
      </c>
    </row>
    <row r="44" spans="1:4" ht="12.75">
      <c r="A44" s="1" t="s">
        <v>41</v>
      </c>
      <c r="B44" s="5"/>
      <c r="C44" s="5"/>
      <c r="D44" s="9">
        <f>0.014*B81*11/0.54</f>
        <v>394718.997037037</v>
      </c>
    </row>
    <row r="45" spans="1:4" ht="12.75">
      <c r="A45" s="1" t="s">
        <v>42</v>
      </c>
      <c r="B45" s="5"/>
      <c r="C45" s="5"/>
      <c r="D45" s="9">
        <f>D43-D44</f>
        <v>297320.80296296295</v>
      </c>
    </row>
    <row r="46" spans="2:4" ht="12.75">
      <c r="B46" s="5"/>
      <c r="C46" s="5"/>
      <c r="D46" s="9"/>
    </row>
    <row r="47" spans="1:5" ht="12.75">
      <c r="A47" s="1" t="s">
        <v>43</v>
      </c>
      <c r="B47" s="5"/>
      <c r="C47" s="5"/>
      <c r="D47" s="9">
        <f>15700/12/D95</f>
        <v>7.946093029168984</v>
      </c>
      <c r="E47" s="1" t="s">
        <v>44</v>
      </c>
    </row>
    <row r="48" ht="12.75">
      <c r="D48" s="12"/>
    </row>
    <row r="50" spans="1:4" ht="12.75">
      <c r="A50" s="1" t="s">
        <v>45</v>
      </c>
      <c r="C50" s="12"/>
      <c r="D50" s="8"/>
    </row>
    <row r="51" spans="1:5" ht="12.75" customHeight="1">
      <c r="A51" s="2" t="s">
        <v>46</v>
      </c>
      <c r="B51" s="2"/>
      <c r="C51" s="2"/>
      <c r="D51" s="2"/>
      <c r="E51" s="2"/>
    </row>
    <row r="52" spans="1:5" ht="12.75" customHeight="1">
      <c r="A52" s="2" t="s">
        <v>47</v>
      </c>
      <c r="B52" s="2"/>
      <c r="C52" s="2"/>
      <c r="D52" s="2"/>
      <c r="E52" s="2"/>
    </row>
    <row r="53" spans="1:4" ht="12.75">
      <c r="A53" s="1" t="s">
        <v>48</v>
      </c>
      <c r="C53" s="12"/>
      <c r="D53" s="8"/>
    </row>
    <row r="54" spans="2:4" ht="12.75">
      <c r="B54" s="8"/>
      <c r="D54" s="8"/>
    </row>
    <row r="55" spans="2:4" ht="12.75">
      <c r="B55" s="8"/>
      <c r="D55" s="8"/>
    </row>
    <row r="56" spans="1:4" ht="12.75">
      <c r="A56" s="1" t="s">
        <v>49</v>
      </c>
      <c r="B56" s="8"/>
      <c r="D56" s="8"/>
    </row>
    <row r="57" ht="12.75">
      <c r="A57" s="1" t="s">
        <v>50</v>
      </c>
    </row>
    <row r="58" spans="1:5" ht="36.75">
      <c r="A58" s="1" t="s">
        <v>51</v>
      </c>
      <c r="B58" s="1" t="s">
        <v>22</v>
      </c>
      <c r="C58" s="3" t="s">
        <v>8</v>
      </c>
      <c r="D58" s="5" t="s">
        <v>52</v>
      </c>
      <c r="E58" s="1" t="s">
        <v>53</v>
      </c>
    </row>
    <row r="59" spans="1:5" ht="24.75">
      <c r="A59" s="1" t="s">
        <v>54</v>
      </c>
      <c r="B59" s="13">
        <v>2.4</v>
      </c>
      <c r="C59" s="8">
        <v>0.4</v>
      </c>
      <c r="D59" s="9">
        <f>B59*12*B72</f>
        <v>3390.9119999999994</v>
      </c>
      <c r="E59" s="1" t="s">
        <v>55</v>
      </c>
    </row>
    <row r="60" spans="1:5" ht="12.75">
      <c r="A60" s="1" t="s">
        <v>56</v>
      </c>
      <c r="B60" s="13">
        <f>B59/C59</f>
        <v>5.999999999999999</v>
      </c>
      <c r="C60" s="13"/>
      <c r="D60" s="9">
        <f>B60*12*B72</f>
        <v>8477.279999999999</v>
      </c>
      <c r="E60" s="1" t="s">
        <v>57</v>
      </c>
    </row>
    <row r="61" spans="1:5" ht="12.75">
      <c r="A61" s="1" t="s">
        <v>58</v>
      </c>
      <c r="B61" s="13">
        <f>D61/B72/12</f>
        <v>4.133401279655739</v>
      </c>
      <c r="C61" s="13"/>
      <c r="D61" s="9">
        <f>365*16</f>
        <v>5840</v>
      </c>
      <c r="E61" s="1" t="s">
        <v>24</v>
      </c>
    </row>
    <row r="62" spans="1:5" ht="12.75">
      <c r="A62" s="1" t="s">
        <v>59</v>
      </c>
      <c r="B62" s="13">
        <v>5.6</v>
      </c>
      <c r="C62" s="13"/>
      <c r="D62" s="9">
        <f>B62*B72*12</f>
        <v>7912.127999999999</v>
      </c>
      <c r="E62" s="1" t="s">
        <v>60</v>
      </c>
    </row>
    <row r="63" spans="1:5" ht="24.75">
      <c r="A63" s="1" t="s">
        <v>61</v>
      </c>
      <c r="B63" s="13">
        <f>50/16.5</f>
        <v>3.0303030303030303</v>
      </c>
      <c r="C63" s="13"/>
      <c r="D63" s="9">
        <f>B63*B72*12</f>
        <v>4281.454545454545</v>
      </c>
      <c r="E63" s="1" t="s">
        <v>62</v>
      </c>
    </row>
    <row r="64" spans="2:5" ht="12.75">
      <c r="B64" s="13"/>
      <c r="C64" s="12"/>
      <c r="E64" s="5"/>
    </row>
    <row r="65" spans="1:5" ht="12.75" customHeight="1">
      <c r="A65" s="2" t="s">
        <v>63</v>
      </c>
      <c r="B65" s="2"/>
      <c r="C65" s="2"/>
      <c r="D65" s="2"/>
      <c r="E65" s="2"/>
    </row>
    <row r="66" spans="1:5" ht="12.75" customHeight="1">
      <c r="A66" s="2" t="s">
        <v>64</v>
      </c>
      <c r="B66" s="2"/>
      <c r="C66" s="12"/>
      <c r="E66" s="5"/>
    </row>
    <row r="67" ht="12.75">
      <c r="E67" s="5"/>
    </row>
    <row r="68" spans="1:5" ht="24.75">
      <c r="A68" s="1" t="s">
        <v>65</v>
      </c>
      <c r="B68" s="1" t="s">
        <v>66</v>
      </c>
      <c r="E68" s="5"/>
    </row>
    <row r="69" spans="1:5" ht="12.75">
      <c r="A69" s="1" t="s">
        <v>67</v>
      </c>
      <c r="B69" s="1">
        <v>30.726</v>
      </c>
      <c r="E69" s="5"/>
    </row>
    <row r="70" spans="1:5" ht="12.75">
      <c r="A70" s="1" t="s">
        <v>68</v>
      </c>
      <c r="B70" s="1">
        <v>1.506</v>
      </c>
      <c r="E70" s="5"/>
    </row>
    <row r="71" spans="1:5" ht="12.75">
      <c r="A71" s="1" t="s">
        <v>69</v>
      </c>
      <c r="B71" s="1">
        <v>85.508</v>
      </c>
      <c r="E71" s="5"/>
    </row>
    <row r="72" spans="1:5" ht="12.75">
      <c r="A72" s="1" t="s">
        <v>70</v>
      </c>
      <c r="B72" s="14">
        <f>SUM(B69:B71)</f>
        <v>117.74</v>
      </c>
      <c r="E72" s="5"/>
    </row>
    <row r="73" spans="1:5" ht="12.75" customHeight="1">
      <c r="A73" s="2" t="s">
        <v>71</v>
      </c>
      <c r="B73" s="2"/>
      <c r="C73" s="2"/>
      <c r="D73" s="2"/>
      <c r="E73" s="5"/>
    </row>
    <row r="74" ht="12.75">
      <c r="E74" s="5"/>
    </row>
    <row r="75" ht="12.75">
      <c r="E75" s="5"/>
    </row>
    <row r="76" spans="1:5" ht="24.75">
      <c r="A76" s="1" t="s">
        <v>72</v>
      </c>
      <c r="B76" s="12"/>
      <c r="D76" s="12"/>
      <c r="E76" s="9"/>
    </row>
    <row r="77" ht="12.75">
      <c r="E77" s="5"/>
    </row>
    <row r="78" spans="1:5" ht="24.75">
      <c r="A78" s="1" t="s">
        <v>73</v>
      </c>
      <c r="B78" s="12">
        <f>13758811/12</f>
        <v>1146567.5833333333</v>
      </c>
      <c r="C78" s="1" t="s">
        <v>74</v>
      </c>
      <c r="E78" s="5"/>
    </row>
    <row r="79" spans="1:5" ht="12.75">
      <c r="A79" s="1" t="s">
        <v>75</v>
      </c>
      <c r="B79" s="12">
        <v>295182</v>
      </c>
      <c r="C79" s="1" t="s">
        <v>76</v>
      </c>
      <c r="E79" s="5"/>
    </row>
    <row r="80" spans="1:5" ht="12.75">
      <c r="A80" s="1" t="s">
        <v>77</v>
      </c>
      <c r="B80" s="1">
        <v>0.04</v>
      </c>
      <c r="E80" s="5"/>
    </row>
    <row r="81" spans="1:5" ht="12.75">
      <c r="A81" s="1" t="s">
        <v>78</v>
      </c>
      <c r="B81" s="12">
        <f>(B78+B79)*(1-B80)</f>
        <v>1384079.5999999999</v>
      </c>
      <c r="E81" s="5"/>
    </row>
    <row r="82" spans="1:5" ht="12.75">
      <c r="A82" s="1" t="s">
        <v>79</v>
      </c>
      <c r="E82" s="5"/>
    </row>
    <row r="83" spans="1:5" ht="12.75" customHeight="1">
      <c r="A83" s="2" t="s">
        <v>80</v>
      </c>
      <c r="B83" s="2"/>
      <c r="C83" s="2"/>
      <c r="E83" s="5"/>
    </row>
    <row r="84" ht="12.75">
      <c r="E84" s="5"/>
    </row>
    <row r="85" spans="2:5" ht="12.75" customHeight="1">
      <c r="B85" s="15" t="s">
        <v>81</v>
      </c>
      <c r="C85" s="15"/>
      <c r="D85" s="15"/>
      <c r="E85" s="5"/>
    </row>
    <row r="86" spans="1:4" ht="12.75">
      <c r="A86" s="1" t="s">
        <v>82</v>
      </c>
      <c r="B86" s="5">
        <v>2004</v>
      </c>
      <c r="C86" s="5">
        <v>2005</v>
      </c>
      <c r="D86" s="5">
        <v>2006</v>
      </c>
    </row>
    <row r="87" spans="1:5" ht="12.75">
      <c r="A87" s="1" t="s">
        <v>83</v>
      </c>
      <c r="B87" s="5">
        <v>177.69</v>
      </c>
      <c r="C87" s="5">
        <v>175.16</v>
      </c>
      <c r="D87" s="5">
        <v>167.5</v>
      </c>
      <c r="E87" s="1" t="s">
        <v>84</v>
      </c>
    </row>
    <row r="88" spans="1:5" ht="12.75">
      <c r="A88" s="1" t="s">
        <v>85</v>
      </c>
      <c r="B88" s="5">
        <v>100.1</v>
      </c>
      <c r="C88" s="5">
        <v>95.6</v>
      </c>
      <c r="D88" s="5">
        <v>89.5</v>
      </c>
      <c r="E88" s="1" t="s">
        <v>86</v>
      </c>
    </row>
    <row r="91" spans="1:4" ht="12.75">
      <c r="A91" s="1" t="s">
        <v>82</v>
      </c>
      <c r="B91" s="5">
        <v>2007</v>
      </c>
      <c r="C91" s="1">
        <v>2008</v>
      </c>
      <c r="D91" s="1" t="s">
        <v>87</v>
      </c>
    </row>
    <row r="92" spans="1:5" ht="12.75">
      <c r="A92" s="1" t="s">
        <v>83</v>
      </c>
      <c r="B92" s="7">
        <f>D87*(D87/B87)^0.5</f>
        <v>162.62627833290713</v>
      </c>
      <c r="C92" s="13">
        <f>B92*(D87/B87)^0.5</f>
        <v>157.89436659350557</v>
      </c>
      <c r="D92" s="13">
        <f>(B92+C92)/2</f>
        <v>160.26032246320636</v>
      </c>
      <c r="E92" s="1" t="s">
        <v>88</v>
      </c>
    </row>
    <row r="93" spans="1:5" ht="12.75">
      <c r="A93" s="1" t="s">
        <v>85</v>
      </c>
      <c r="B93" s="7">
        <f>D88*(D88/B88)^0.5</f>
        <v>84.6286697181383</v>
      </c>
      <c r="C93" s="13">
        <f>B93*(D88/B88)^0.5</f>
        <v>80.02247752247752</v>
      </c>
      <c r="D93" s="13">
        <f>(B93+C93)/2</f>
        <v>82.3255736203079</v>
      </c>
      <c r="E93" s="1" t="s">
        <v>88</v>
      </c>
    </row>
    <row r="94" spans="1:5" ht="12.75">
      <c r="A94" s="1" t="s">
        <v>89</v>
      </c>
      <c r="D94" s="1">
        <v>1</v>
      </c>
      <c r="E94" s="1" t="s">
        <v>90</v>
      </c>
    </row>
    <row r="95" spans="1:4" ht="12.75">
      <c r="A95" s="1" t="s">
        <v>91</v>
      </c>
      <c r="D95" s="13">
        <f>(1+D94)*D93</f>
        <v>164.6511472406158</v>
      </c>
    </row>
  </sheetData>
  <mergeCells count="15">
    <mergeCell ref="A1:C1"/>
    <mergeCell ref="A3:E3"/>
    <mergeCell ref="A4:C4"/>
    <mergeCell ref="A5:C5"/>
    <mergeCell ref="A8:C8"/>
    <mergeCell ref="A23:D23"/>
    <mergeCell ref="A29:E29"/>
    <mergeCell ref="A33:D33"/>
    <mergeCell ref="A51:E51"/>
    <mergeCell ref="A52:E52"/>
    <mergeCell ref="A65:E65"/>
    <mergeCell ref="A66:B66"/>
    <mergeCell ref="A73:D73"/>
    <mergeCell ref="A83:C83"/>
    <mergeCell ref="B85:D8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Douglas.Galbi</dc:creator>
  <cp:keywords/>
  <dc:description/>
  <cp:lastModifiedBy>Douglas Galbi</cp:lastModifiedBy>
  <dcterms:created xsi:type="dcterms:W3CDTF">2009-12-15T18:31:56Z</dcterms:created>
  <dcterms:modified xsi:type="dcterms:W3CDTF">2009-12-18T03:32:27Z</dcterms:modified>
  <cp:category/>
  <cp:version/>
  <cp:contentType/>
  <cp:contentStatus/>
  <cp:revision>3</cp:revision>
</cp:coreProperties>
</file>